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90" windowWidth="28575" windowHeight="12720" activeTab="1"/>
  </bookViews>
  <sheets>
    <sheet name="2012г." sheetId="1" r:id="rId1"/>
    <sheet name="2013г." sheetId="3" r:id="rId2"/>
    <sheet name="Лист1" sheetId="2" r:id="rId3"/>
  </sheets>
  <calcPr calcId="125725"/>
</workbook>
</file>

<file path=xl/calcChain.xml><?xml version="1.0" encoding="utf-8"?>
<calcChain xmlns="http://schemas.openxmlformats.org/spreadsheetml/2006/main">
  <c r="D68" i="3"/>
  <c r="D65"/>
  <c r="D56"/>
  <c r="D53"/>
  <c r="D50"/>
  <c r="D24"/>
  <c r="D19"/>
  <c r="D18"/>
  <c r="D16"/>
  <c r="D15"/>
  <c r="D14"/>
  <c r="D25"/>
  <c r="D23"/>
  <c r="D22" s="1"/>
  <c r="D20"/>
  <c r="D12" l="1"/>
  <c r="D28"/>
  <c r="D30" s="1"/>
  <c r="D67" l="1"/>
  <c r="D61"/>
  <c r="D66" i="1"/>
  <c r="D60"/>
  <c r="D55"/>
  <c r="D40" l="1"/>
</calcChain>
</file>

<file path=xl/sharedStrings.xml><?xml version="1.0" encoding="utf-8"?>
<sst xmlns="http://schemas.openxmlformats.org/spreadsheetml/2006/main" count="283" uniqueCount="124">
  <si>
    <t>Основные показатели финансово-хозяйственной деятельности организации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</si>
  <si>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</si>
  <si>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</si>
  <si>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</si>
  <si>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</si>
  <si>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</si>
  <si>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Наименование показателя</t>
  </si>
  <si>
    <t>Единица измерения</t>
  </si>
  <si>
    <t>Значение</t>
  </si>
  <si>
    <t xml:space="preserve">1. </t>
  </si>
  <si>
    <t>1.</t>
  </si>
  <si>
    <t>Вид регулируемой деятельности организации</t>
  </si>
  <si>
    <t>2.</t>
  </si>
  <si>
    <t>тыс.руб.</t>
  </si>
  <si>
    <t xml:space="preserve">3. </t>
  </si>
  <si>
    <t xml:space="preserve"> - расходы на покупаемую тепловую энергию (мощность)</t>
  </si>
  <si>
    <t xml:space="preserve"> - расходы на топливо (всего)</t>
  </si>
  <si>
    <t xml:space="preserve"> - расходы на электрическую энергию (мощность)</t>
  </si>
  <si>
    <t xml:space="preserve"> - средневзвешенная стоимость 1 кВт*ч</t>
  </si>
  <si>
    <t xml:space="preserve"> - объем приобретения</t>
  </si>
  <si>
    <t xml:space="preserve"> - расходы на приобретение холодной воды</t>
  </si>
  <si>
    <t xml:space="preserve"> - расходы на химреагенты</t>
  </si>
  <si>
    <t xml:space="preserve"> - расходы на оплату труда и отчисления на социальные нужды</t>
  </si>
  <si>
    <t xml:space="preserve"> - расходы на амортизацию основных производственных средств и аренду имущества, используемого в технологическом процессе</t>
  </si>
  <si>
    <t xml:space="preserve"> - общепроизводственные (цеховые) расходы, в т.ч.:</t>
  </si>
  <si>
    <t xml:space="preserve">       -расходы на оплату труда и отчисления на социальные нужды</t>
  </si>
  <si>
    <t xml:space="preserve">       -общехозяйственные (управленческие) расходы, в т.ч. расходы на:</t>
  </si>
  <si>
    <t xml:space="preserve">         оплату труда и отчисления на социальные нужды</t>
  </si>
  <si>
    <t xml:space="preserve">         ремонт (капитальный и текущий) основных производственных средств</t>
  </si>
  <si>
    <t xml:space="preserve">        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</si>
  <si>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</si>
  <si>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</t>
  </si>
  <si>
    <t>5.</t>
  </si>
  <si>
    <t>Чистая  прибыль, в т.ч.:</t>
  </si>
  <si>
    <t xml:space="preserve"> -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тепоснабжения</t>
  </si>
  <si>
    <t xml:space="preserve"> - за счет вывода (ввода) их из эксплуатации</t>
  </si>
  <si>
    <t xml:space="preserve">6. </t>
  </si>
  <si>
    <t>Изменение стоимости основных фондов, в т.ч.:</t>
  </si>
  <si>
    <t xml:space="preserve">7. </t>
  </si>
  <si>
    <t>Сведения об источнике публикации годовой бухгалтерской отчетности, включая бухгалтерский баланс и приложения к нему</t>
  </si>
  <si>
    <t>8.</t>
  </si>
  <si>
    <t>Установленная тепловая мощность</t>
  </si>
  <si>
    <t>9.</t>
  </si>
  <si>
    <t>Присоединенная нагрузка</t>
  </si>
  <si>
    <t>10.</t>
  </si>
  <si>
    <t>Объем вырабатываемой тепловой энергии</t>
  </si>
  <si>
    <t xml:space="preserve">11. </t>
  </si>
  <si>
    <t>Объем покупаемой тепловой энергии</t>
  </si>
  <si>
    <t xml:space="preserve">12. </t>
  </si>
  <si>
    <t>Объем тепловой энергии, отпускаемой потребителям, в т.ч.:</t>
  </si>
  <si>
    <t xml:space="preserve"> - по приборам учета</t>
  </si>
  <si>
    <t>Гкал/ч</t>
  </si>
  <si>
    <t>тыс. Гкал</t>
  </si>
  <si>
    <t>МУКП "СКС" МО "Свердловское городское поселение"</t>
  </si>
  <si>
    <t>188683, Ленинградская обл., Всеволожский р-н, г.п. им. Свердлова, 1-м мкр., д. 1</t>
  </si>
  <si>
    <t>2012 год</t>
  </si>
  <si>
    <t>№ п/п</t>
  </si>
  <si>
    <t xml:space="preserve"> - по нормативам потребления</t>
  </si>
  <si>
    <t>%</t>
  </si>
  <si>
    <t>13.</t>
  </si>
  <si>
    <t>Технологические потери тепловой энергии при передаче по тепловым сетям</t>
  </si>
  <si>
    <t xml:space="preserve">14. </t>
  </si>
  <si>
    <t>км</t>
  </si>
  <si>
    <t>Протяженность магистральных сетей и тепловых вводов (в двутрубном исчислении)</t>
  </si>
  <si>
    <t>15.</t>
  </si>
  <si>
    <t>Протяженность разводящих сетей</t>
  </si>
  <si>
    <t>16.</t>
  </si>
  <si>
    <t>Количество теплоэлектростанций</t>
  </si>
  <si>
    <t xml:space="preserve">17. </t>
  </si>
  <si>
    <t>штук</t>
  </si>
  <si>
    <t>Количество тепловых станций и котельных</t>
  </si>
  <si>
    <t xml:space="preserve">18. </t>
  </si>
  <si>
    <t>Количество тепловых пунтков</t>
  </si>
  <si>
    <t>19.</t>
  </si>
  <si>
    <t>Среднесписочная численность основного производственного персонала</t>
  </si>
  <si>
    <t>чел.</t>
  </si>
  <si>
    <t>45 (среднегодовая - 19)</t>
  </si>
  <si>
    <t xml:space="preserve">20. 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</si>
  <si>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</si>
  <si>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</si>
  <si>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</si>
  <si>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21.</t>
  </si>
  <si>
    <t>22.</t>
  </si>
  <si>
    <t>Информация о расходах на топливо</t>
  </si>
  <si>
    <t>Газ природный</t>
  </si>
  <si>
    <t>Расходы на топливо, в т.ч.:</t>
  </si>
  <si>
    <t>Средняя цена с учетом нерегулируемой цены</t>
  </si>
  <si>
    <t>Объем топлива</t>
  </si>
  <si>
    <t>Способ приобретения</t>
  </si>
  <si>
    <t>Расходы на природный газ</t>
  </si>
  <si>
    <t>Дизельное топливо</t>
  </si>
  <si>
    <t>Расходы на дизельное топливо</t>
  </si>
  <si>
    <t xml:space="preserve">Средняя цена </t>
  </si>
  <si>
    <t>Электроэнергия</t>
  </si>
  <si>
    <r>
      <t>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</si>
  <si>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руб./тыс.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</si>
  <si>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руб./т</t>
  </si>
  <si>
    <t>т</t>
  </si>
  <si>
    <t>Расходы на электроэнергию</t>
  </si>
  <si>
    <t>руб./кВт*ч</t>
  </si>
  <si>
    <t>Объем энергии</t>
  </si>
  <si>
    <t>тыс. кВт*ч</t>
  </si>
  <si>
    <t>Выручка (с НДС)</t>
  </si>
  <si>
    <t>Себестоимость производимых товаров по регулируемому виду деятельности (с НДС):</t>
  </si>
  <si>
    <t>http://www.sverdlovo-adm.ru/city/housing/communalsystems</t>
  </si>
  <si>
    <t>безналичный расчет</t>
  </si>
  <si>
    <t>Средний тариф на электроэнергию (расчетно; оплата в 2012г. осуществлялась не по счетчику)</t>
  </si>
  <si>
    <t>2013 год</t>
  </si>
  <si>
    <t>Производство (некомбинированная выработка)+ передача + сбыт тепловой энергии</t>
  </si>
  <si>
    <t xml:space="preserve"> -общехозяйственные (управленческие) расходы, в т.ч. расходы на:</t>
  </si>
  <si>
    <t xml:space="preserve">       расходы на оплату труда и отчисления на социальные нужды</t>
  </si>
  <si>
    <t xml:space="preserve"> -ремонт (капитальный и текущий) основных производственных средств</t>
  </si>
  <si>
    <t>Выручка (без НДС)</t>
  </si>
  <si>
    <t>Себестоимость производимых товаров по регулируемому виду деятельности (без НДС):</t>
  </si>
  <si>
    <t>http://sksistem.ru/index.php?option=com_content&amp;view=article&amp;id=9&amp;Itemid=9</t>
  </si>
  <si>
    <t>Налоги</t>
  </si>
  <si>
    <t xml:space="preserve"> -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</si>
  <si>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Располагаемая тепловая мощность</t>
  </si>
  <si>
    <t>руб.</t>
  </si>
  <si>
    <t>тыс. кВт.ч</t>
  </si>
  <si>
    <t>м3/Гкал</t>
  </si>
  <si>
    <t>кВт.ч/Гкал</t>
  </si>
  <si>
    <t>кг.у.т/Гкал</t>
  </si>
  <si>
    <t>прямой договор без торгов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</si>
</sst>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NumberForma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2" xfId="1" applyBorder="1" applyAlignment="1" applyProtection="1">
      <alignment horizontal="center"/>
    </xf>
    <xf numFmtId="0" fontId="4" fillId="0" borderId="3" xfId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verdlovo-adm.ru/city/housing/communalsystem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ksistem.ru/index.php?option=com_content&amp;view=article&amp;id=9&amp;Itemid=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67"/>
  <sheetViews>
    <sheetView topLeftCell="A4" workbookViewId="0">
      <selection activeCell="B24" sqref="B24"/>
    </sheetView>
  </sheetViews>
  <sheetFormatPr defaultRowHeight="15"/>
  <cols>
    <col min="1" max="1" width="4.5703125" customWidth="1"/>
    <col min="2" max="2" width="73.140625" customWidth="1"/>
    <col min="3" max="3" width="21.42578125" customWidth="1"/>
    <col min="4" max="4" width="30.28515625" customWidth="1"/>
  </cols>
  <sheetData>
    <row r="1" spans="1:4" ht="22.5">
      <c r="A1" s="26" t="s">
        <v>0</v>
      </c>
      <c r="B1" s="26"/>
      <c r="C1" s="26"/>
      <c r="D1" s="26"/>
    </row>
    <row r="3" spans="1:4">
      <c r="A3" s="27" t="s">
        <v>1</v>
      </c>
      <c r="B3" s="27"/>
      <c r="C3" s="30" t="s">
        <v>53</v>
      </c>
      <c r="D3" s="30"/>
    </row>
    <row r="4" spans="1:4">
      <c r="A4" s="27" t="s">
        <v>2</v>
      </c>
      <c r="B4" s="27"/>
      <c r="C4" s="30">
        <v>4703128682</v>
      </c>
      <c r="D4" s="30"/>
    </row>
    <row r="5" spans="1:4">
      <c r="A5" s="27" t="s">
        <v>3</v>
      </c>
      <c r="B5" s="27"/>
      <c r="C5" s="30">
        <v>470301001</v>
      </c>
      <c r="D5" s="30"/>
    </row>
    <row r="6" spans="1:4" ht="30" customHeight="1">
      <c r="A6" s="27" t="s">
        <v>4</v>
      </c>
      <c r="B6" s="27"/>
      <c r="C6" s="31" t="s">
        <v>54</v>
      </c>
      <c r="D6" s="32"/>
    </row>
    <row r="7" spans="1:4">
      <c r="A7" s="27" t="s">
        <v>5</v>
      </c>
      <c r="B7" s="27"/>
      <c r="C7" s="30" t="s">
        <v>55</v>
      </c>
      <c r="D7" s="30"/>
    </row>
    <row r="8" spans="1:4" s="1" customFormat="1" ht="30">
      <c r="A8" s="9" t="s">
        <v>56</v>
      </c>
      <c r="B8" s="10" t="s">
        <v>6</v>
      </c>
      <c r="C8" s="9" t="s">
        <v>7</v>
      </c>
      <c r="D8" s="10" t="s">
        <v>8</v>
      </c>
    </row>
    <row r="9" spans="1:4" s="24" customFormat="1">
      <c r="A9" s="22" t="s">
        <v>9</v>
      </c>
      <c r="B9" s="23" t="s">
        <v>0</v>
      </c>
      <c r="C9" s="22"/>
      <c r="D9" s="23"/>
    </row>
    <row r="10" spans="1:4" s="1" customFormat="1" ht="60">
      <c r="A10" s="2" t="s">
        <v>10</v>
      </c>
      <c r="B10" s="7" t="s">
        <v>11</v>
      </c>
      <c r="C10" s="2"/>
      <c r="D10" s="3" t="s">
        <v>108</v>
      </c>
    </row>
    <row r="11" spans="1:4">
      <c r="A11" s="6" t="s">
        <v>12</v>
      </c>
      <c r="B11" s="5" t="s">
        <v>102</v>
      </c>
      <c r="C11" s="6" t="s">
        <v>13</v>
      </c>
      <c r="D11" s="6">
        <v>33198.400000000001</v>
      </c>
    </row>
    <row r="12" spans="1:4" ht="30">
      <c r="A12" s="6" t="s">
        <v>14</v>
      </c>
      <c r="B12" s="5" t="s">
        <v>103</v>
      </c>
      <c r="C12" s="6" t="s">
        <v>13</v>
      </c>
      <c r="D12" s="6">
        <v>29821.9</v>
      </c>
    </row>
    <row r="13" spans="1:4">
      <c r="A13" s="6"/>
      <c r="B13" s="5" t="s">
        <v>15</v>
      </c>
      <c r="C13" s="4"/>
      <c r="D13" s="6">
        <v>0</v>
      </c>
    </row>
    <row r="14" spans="1:4">
      <c r="A14" s="6"/>
      <c r="B14" s="5" t="s">
        <v>16</v>
      </c>
      <c r="C14" s="4"/>
      <c r="D14" s="6">
        <v>12358.5</v>
      </c>
    </row>
    <row r="15" spans="1:4">
      <c r="A15" s="6"/>
      <c r="B15" s="5" t="s">
        <v>17</v>
      </c>
      <c r="C15" s="4"/>
      <c r="D15" s="6">
        <v>2119.3000000000002</v>
      </c>
    </row>
    <row r="16" spans="1:4">
      <c r="A16" s="6"/>
      <c r="B16" s="5" t="s">
        <v>18</v>
      </c>
      <c r="C16" s="4"/>
      <c r="D16" s="6"/>
    </row>
    <row r="17" spans="1:4">
      <c r="A17" s="6"/>
      <c r="B17" s="5" t="s">
        <v>19</v>
      </c>
      <c r="C17" s="4"/>
      <c r="D17" s="6"/>
    </row>
    <row r="18" spans="1:4">
      <c r="A18" s="6"/>
      <c r="B18" s="5" t="s">
        <v>20</v>
      </c>
      <c r="C18" s="4"/>
      <c r="D18" s="6">
        <v>1605.6</v>
      </c>
    </row>
    <row r="19" spans="1:4">
      <c r="A19" s="6"/>
      <c r="B19" s="5" t="s">
        <v>21</v>
      </c>
      <c r="C19" s="4"/>
      <c r="D19" s="6">
        <v>1</v>
      </c>
    </row>
    <row r="20" spans="1:4">
      <c r="A20" s="6"/>
      <c r="B20" s="5" t="s">
        <v>22</v>
      </c>
      <c r="C20" s="4"/>
      <c r="D20" s="6">
        <v>3848.8</v>
      </c>
    </row>
    <row r="21" spans="1:4" ht="30">
      <c r="A21" s="6"/>
      <c r="B21" s="5" t="s">
        <v>23</v>
      </c>
      <c r="C21" s="4"/>
      <c r="D21" s="6">
        <v>823</v>
      </c>
    </row>
    <row r="22" spans="1:4">
      <c r="A22" s="6"/>
      <c r="B22" s="5" t="s">
        <v>24</v>
      </c>
      <c r="C22" s="4"/>
      <c r="D22" s="6">
        <v>6078.8</v>
      </c>
    </row>
    <row r="23" spans="1:4">
      <c r="A23" s="6"/>
      <c r="B23" s="5" t="s">
        <v>25</v>
      </c>
      <c r="C23" s="4"/>
      <c r="D23" s="6">
        <v>1152.3</v>
      </c>
    </row>
    <row r="24" spans="1:4">
      <c r="A24" s="6"/>
      <c r="B24" s="5" t="s">
        <v>26</v>
      </c>
      <c r="C24" s="4"/>
      <c r="D24" s="6">
        <v>4924.5</v>
      </c>
    </row>
    <row r="25" spans="1:4">
      <c r="A25" s="6"/>
      <c r="B25" s="8" t="s">
        <v>27</v>
      </c>
      <c r="C25" s="4"/>
      <c r="D25" s="6">
        <v>2127.6999999999998</v>
      </c>
    </row>
    <row r="26" spans="1:4">
      <c r="A26" s="6"/>
      <c r="B26" s="8" t="s">
        <v>28</v>
      </c>
      <c r="C26" s="4"/>
      <c r="D26" s="6">
        <v>597</v>
      </c>
    </row>
    <row r="27" spans="1:4" ht="45">
      <c r="A27" s="6"/>
      <c r="B27" s="8" t="s">
        <v>29</v>
      </c>
      <c r="C27" s="4"/>
      <c r="D27" s="6">
        <v>2199.8000000000002</v>
      </c>
    </row>
    <row r="28" spans="1:4">
      <c r="A28" s="6" t="s">
        <v>30</v>
      </c>
      <c r="B28" s="8" t="s">
        <v>31</v>
      </c>
      <c r="C28" s="6" t="s">
        <v>13</v>
      </c>
      <c r="D28" s="6">
        <v>7118.6</v>
      </c>
    </row>
    <row r="29" spans="1:4">
      <c r="A29" s="6" t="s">
        <v>32</v>
      </c>
      <c r="B29" s="8" t="s">
        <v>33</v>
      </c>
      <c r="C29" s="6" t="s">
        <v>13</v>
      </c>
      <c r="D29" s="6">
        <v>-312.10000000000002</v>
      </c>
    </row>
    <row r="30" spans="1:4" ht="45">
      <c r="A30" s="6"/>
      <c r="B30" s="8" t="s">
        <v>34</v>
      </c>
      <c r="C30" s="6" t="s">
        <v>13</v>
      </c>
      <c r="D30" s="6"/>
    </row>
    <row r="31" spans="1:4">
      <c r="A31" s="6" t="s">
        <v>36</v>
      </c>
      <c r="B31" s="4" t="s">
        <v>37</v>
      </c>
      <c r="C31" s="6" t="s">
        <v>13</v>
      </c>
      <c r="D31" s="6"/>
    </row>
    <row r="32" spans="1:4">
      <c r="A32" s="6"/>
      <c r="B32" s="4" t="s">
        <v>35</v>
      </c>
      <c r="C32" s="4"/>
      <c r="D32" s="6"/>
    </row>
    <row r="33" spans="1:4" ht="30">
      <c r="A33" s="6" t="s">
        <v>38</v>
      </c>
      <c r="B33" s="5" t="s">
        <v>39</v>
      </c>
      <c r="C33" s="28" t="s">
        <v>104</v>
      </c>
      <c r="D33" s="29"/>
    </row>
    <row r="34" spans="1:4">
      <c r="A34" s="6" t="s">
        <v>40</v>
      </c>
      <c r="B34" s="5" t="s">
        <v>41</v>
      </c>
      <c r="C34" s="6" t="s">
        <v>51</v>
      </c>
      <c r="D34" s="6">
        <v>27.07</v>
      </c>
    </row>
    <row r="35" spans="1:4">
      <c r="A35" s="6" t="s">
        <v>42</v>
      </c>
      <c r="B35" s="5" t="s">
        <v>43</v>
      </c>
      <c r="C35" s="6" t="s">
        <v>51</v>
      </c>
      <c r="D35" s="6">
        <v>19.510000000000002</v>
      </c>
    </row>
    <row r="36" spans="1:4">
      <c r="A36" s="6" t="s">
        <v>44</v>
      </c>
      <c r="B36" s="5" t="s">
        <v>45</v>
      </c>
      <c r="C36" s="6" t="s">
        <v>52</v>
      </c>
      <c r="D36" s="6">
        <v>18.96</v>
      </c>
    </row>
    <row r="37" spans="1:4">
      <c r="A37" s="6" t="s">
        <v>46</v>
      </c>
      <c r="B37" s="5" t="s">
        <v>47</v>
      </c>
      <c r="C37" s="6" t="s">
        <v>52</v>
      </c>
      <c r="D37" s="6">
        <v>0</v>
      </c>
    </row>
    <row r="38" spans="1:4">
      <c r="A38" s="6" t="s">
        <v>48</v>
      </c>
      <c r="B38" s="5" t="s">
        <v>49</v>
      </c>
      <c r="C38" s="6" t="s">
        <v>52</v>
      </c>
      <c r="D38" s="6">
        <v>17.559999999999999</v>
      </c>
    </row>
    <row r="39" spans="1:4">
      <c r="A39" s="6"/>
      <c r="B39" s="8" t="s">
        <v>50</v>
      </c>
      <c r="C39" s="6" t="s">
        <v>52</v>
      </c>
      <c r="D39" s="6"/>
    </row>
    <row r="40" spans="1:4">
      <c r="A40" s="6"/>
      <c r="B40" s="8" t="s">
        <v>57</v>
      </c>
      <c r="C40" s="6" t="s">
        <v>52</v>
      </c>
      <c r="D40" s="6">
        <f>D38</f>
        <v>17.559999999999999</v>
      </c>
    </row>
    <row r="41" spans="1:4" ht="30">
      <c r="A41" s="6" t="s">
        <v>59</v>
      </c>
      <c r="B41" s="8" t="s">
        <v>60</v>
      </c>
      <c r="C41" s="11" t="s">
        <v>58</v>
      </c>
      <c r="D41" s="12">
        <v>0.08</v>
      </c>
    </row>
    <row r="42" spans="1:4" ht="30">
      <c r="A42" s="6" t="s">
        <v>61</v>
      </c>
      <c r="B42" s="8" t="s">
        <v>63</v>
      </c>
      <c r="C42" s="11" t="s">
        <v>62</v>
      </c>
      <c r="D42" s="6">
        <v>10.31</v>
      </c>
    </row>
    <row r="43" spans="1:4">
      <c r="A43" s="6" t="s">
        <v>64</v>
      </c>
      <c r="B43" s="4" t="s">
        <v>65</v>
      </c>
      <c r="C43" s="11" t="s">
        <v>62</v>
      </c>
      <c r="D43" s="6"/>
    </row>
    <row r="44" spans="1:4">
      <c r="A44" s="6" t="s">
        <v>66</v>
      </c>
      <c r="B44" s="4" t="s">
        <v>67</v>
      </c>
      <c r="C44" s="6" t="s">
        <v>69</v>
      </c>
      <c r="D44" s="4"/>
    </row>
    <row r="45" spans="1:4">
      <c r="A45" s="6" t="s">
        <v>68</v>
      </c>
      <c r="B45" s="4" t="s">
        <v>70</v>
      </c>
      <c r="C45" s="6" t="s">
        <v>69</v>
      </c>
      <c r="D45" s="6">
        <v>3</v>
      </c>
    </row>
    <row r="46" spans="1:4">
      <c r="A46" s="6" t="s">
        <v>71</v>
      </c>
      <c r="B46" s="4" t="s">
        <v>72</v>
      </c>
      <c r="C46" s="6" t="s">
        <v>69</v>
      </c>
      <c r="D46" s="4"/>
    </row>
    <row r="47" spans="1:4">
      <c r="A47" s="6" t="s">
        <v>73</v>
      </c>
      <c r="B47" s="4" t="s">
        <v>74</v>
      </c>
      <c r="C47" s="6" t="s">
        <v>75</v>
      </c>
      <c r="D47" s="6" t="s">
        <v>76</v>
      </c>
    </row>
    <row r="48" spans="1:4" ht="30">
      <c r="A48" s="6" t="s">
        <v>77</v>
      </c>
      <c r="B48" s="13" t="s">
        <v>78</v>
      </c>
      <c r="C48" s="6"/>
      <c r="D48" s="6"/>
    </row>
    <row r="49" spans="1:4" ht="30">
      <c r="A49" s="6" t="s">
        <v>81</v>
      </c>
      <c r="B49" s="13" t="s">
        <v>79</v>
      </c>
      <c r="C49" s="6"/>
      <c r="D49" s="6"/>
    </row>
    <row r="50" spans="1:4" ht="30">
      <c r="A50" s="6" t="s">
        <v>82</v>
      </c>
      <c r="B50" s="13" t="s">
        <v>80</v>
      </c>
      <c r="C50" s="6"/>
      <c r="D50" s="6"/>
    </row>
    <row r="51" spans="1:4" s="16" customFormat="1">
      <c r="A51" s="15" t="s">
        <v>12</v>
      </c>
      <c r="B51" s="14" t="s">
        <v>83</v>
      </c>
      <c r="C51" s="15"/>
      <c r="D51" s="15"/>
    </row>
    <row r="52" spans="1:4">
      <c r="A52" s="6"/>
      <c r="B52" s="17" t="s">
        <v>85</v>
      </c>
      <c r="C52" s="6" t="s">
        <v>13</v>
      </c>
      <c r="D52" s="21">
        <v>20321.900000000001</v>
      </c>
    </row>
    <row r="53" spans="1:4">
      <c r="A53" s="6"/>
      <c r="B53" s="18" t="s">
        <v>84</v>
      </c>
      <c r="C53" s="6"/>
      <c r="D53" s="21"/>
    </row>
    <row r="54" spans="1:4">
      <c r="A54" s="6"/>
      <c r="B54" s="4" t="s">
        <v>89</v>
      </c>
      <c r="C54" s="6" t="s">
        <v>13</v>
      </c>
      <c r="D54" s="21">
        <v>11115.9</v>
      </c>
    </row>
    <row r="55" spans="1:4" ht="17.25">
      <c r="A55" s="6"/>
      <c r="B55" s="4" t="s">
        <v>86</v>
      </c>
      <c r="C55" s="6" t="s">
        <v>95</v>
      </c>
      <c r="D55" s="21">
        <f>D54/D56*1000</f>
        <v>4700.1691331923885</v>
      </c>
    </row>
    <row r="56" spans="1:4" ht="17.25">
      <c r="A56" s="6"/>
      <c r="B56" s="4" t="s">
        <v>87</v>
      </c>
      <c r="C56" s="6" t="s">
        <v>94</v>
      </c>
      <c r="D56" s="21">
        <v>2365</v>
      </c>
    </row>
    <row r="57" spans="1:4">
      <c r="A57" s="6"/>
      <c r="B57" s="4" t="s">
        <v>88</v>
      </c>
      <c r="C57" s="6"/>
      <c r="D57" s="21" t="s">
        <v>105</v>
      </c>
    </row>
    <row r="58" spans="1:4">
      <c r="A58" s="6"/>
      <c r="B58" s="18" t="s">
        <v>90</v>
      </c>
      <c r="C58" s="6"/>
      <c r="D58" s="21"/>
    </row>
    <row r="59" spans="1:4">
      <c r="A59" s="6"/>
      <c r="B59" s="4" t="s">
        <v>91</v>
      </c>
      <c r="C59" s="6" t="s">
        <v>13</v>
      </c>
      <c r="D59" s="21">
        <v>920.6</v>
      </c>
    </row>
    <row r="60" spans="1:4">
      <c r="A60" s="6"/>
      <c r="B60" s="4" t="s">
        <v>92</v>
      </c>
      <c r="C60" s="6" t="s">
        <v>96</v>
      </c>
      <c r="D60" s="21">
        <f>D59*1000/D61</f>
        <v>32878.571428571428</v>
      </c>
    </row>
    <row r="61" spans="1:4">
      <c r="A61" s="6"/>
      <c r="B61" s="4" t="s">
        <v>87</v>
      </c>
      <c r="C61" s="6" t="s">
        <v>97</v>
      </c>
      <c r="D61" s="21">
        <v>28</v>
      </c>
    </row>
    <row r="62" spans="1:4">
      <c r="A62" s="6"/>
      <c r="B62" s="4" t="s">
        <v>88</v>
      </c>
      <c r="C62" s="6"/>
      <c r="D62" s="21" t="s">
        <v>105</v>
      </c>
    </row>
    <row r="63" spans="1:4">
      <c r="A63" s="6"/>
      <c r="B63" s="19" t="s">
        <v>93</v>
      </c>
      <c r="C63" s="4"/>
      <c r="D63" s="21"/>
    </row>
    <row r="64" spans="1:4">
      <c r="A64" s="6"/>
      <c r="B64" s="20" t="s">
        <v>98</v>
      </c>
      <c r="C64" s="6" t="s">
        <v>13</v>
      </c>
      <c r="D64" s="21">
        <v>2119.3000000000002</v>
      </c>
    </row>
    <row r="65" spans="1:4">
      <c r="A65" s="6"/>
      <c r="B65" s="4" t="s">
        <v>88</v>
      </c>
      <c r="C65" s="6"/>
      <c r="D65" s="21" t="s">
        <v>105</v>
      </c>
    </row>
    <row r="66" spans="1:4" ht="30">
      <c r="A66" s="6"/>
      <c r="B66" s="8" t="s">
        <v>106</v>
      </c>
      <c r="C66" s="6" t="s">
        <v>99</v>
      </c>
      <c r="D66" s="21">
        <f>D64/D67</f>
        <v>178.09243697478993</v>
      </c>
    </row>
    <row r="67" spans="1:4">
      <c r="A67" s="6"/>
      <c r="B67" s="20" t="s">
        <v>100</v>
      </c>
      <c r="C67" s="6" t="s">
        <v>101</v>
      </c>
      <c r="D67" s="21">
        <v>11.9</v>
      </c>
    </row>
  </sheetData>
  <mergeCells count="12">
    <mergeCell ref="A7:B7"/>
    <mergeCell ref="C33:D33"/>
    <mergeCell ref="C3:D3"/>
    <mergeCell ref="C4:D4"/>
    <mergeCell ref="C5:D5"/>
    <mergeCell ref="C6:D6"/>
    <mergeCell ref="C7:D7"/>
    <mergeCell ref="A1:D1"/>
    <mergeCell ref="A3:B3"/>
    <mergeCell ref="A4:B4"/>
    <mergeCell ref="A5:B5"/>
    <mergeCell ref="A6:B6"/>
  </mergeCells>
  <hyperlinks>
    <hyperlink ref="C33" r:id="rId1"/>
  </hyperlinks>
  <pageMargins left="0.41" right="0.26" top="0.35" bottom="0.24" header="0.31496062992125984" footer="0.31496062992125984"/>
  <pageSetup paperSize="9" scale="74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workbookViewId="0">
      <selection activeCell="B24" sqref="B24"/>
    </sheetView>
  </sheetViews>
  <sheetFormatPr defaultRowHeight="15"/>
  <cols>
    <col min="1" max="1" width="4.5703125" customWidth="1"/>
    <col min="2" max="2" width="73.140625" customWidth="1"/>
    <col min="3" max="3" width="21.42578125" customWidth="1"/>
    <col min="4" max="4" width="30.28515625" customWidth="1"/>
  </cols>
  <sheetData>
    <row r="1" spans="1:6" ht="22.5">
      <c r="A1" s="26" t="s">
        <v>0</v>
      </c>
      <c r="B1" s="26"/>
      <c r="C1" s="26"/>
      <c r="D1" s="26"/>
    </row>
    <row r="3" spans="1:6">
      <c r="A3" s="27" t="s">
        <v>1</v>
      </c>
      <c r="B3" s="27"/>
      <c r="C3" s="30" t="s">
        <v>53</v>
      </c>
      <c r="D3" s="30"/>
    </row>
    <row r="4" spans="1:6">
      <c r="A4" s="27" t="s">
        <v>2</v>
      </c>
      <c r="B4" s="27"/>
      <c r="C4" s="30">
        <v>4703128682</v>
      </c>
      <c r="D4" s="30"/>
    </row>
    <row r="5" spans="1:6">
      <c r="A5" s="27" t="s">
        <v>3</v>
      </c>
      <c r="B5" s="27"/>
      <c r="C5" s="30">
        <v>470301001</v>
      </c>
      <c r="D5" s="30"/>
    </row>
    <row r="6" spans="1:6" ht="30" customHeight="1">
      <c r="A6" s="27" t="s">
        <v>4</v>
      </c>
      <c r="B6" s="27"/>
      <c r="C6" s="31" t="s">
        <v>54</v>
      </c>
      <c r="D6" s="32"/>
    </row>
    <row r="7" spans="1:6">
      <c r="A7" s="27" t="s">
        <v>5</v>
      </c>
      <c r="B7" s="27"/>
      <c r="C7" s="30" t="s">
        <v>107</v>
      </c>
      <c r="D7" s="30"/>
    </row>
    <row r="8" spans="1:6" s="1" customFormat="1" ht="30">
      <c r="A8" s="9" t="s">
        <v>56</v>
      </c>
      <c r="B8" s="10" t="s">
        <v>6</v>
      </c>
      <c r="C8" s="9" t="s">
        <v>7</v>
      </c>
      <c r="D8" s="10" t="s">
        <v>8</v>
      </c>
    </row>
    <row r="9" spans="1:6" s="24" customFormat="1">
      <c r="A9" s="22" t="s">
        <v>9</v>
      </c>
      <c r="B9" s="23" t="s">
        <v>0</v>
      </c>
      <c r="C9" s="22"/>
      <c r="D9" s="23"/>
    </row>
    <row r="10" spans="1:6" s="1" customFormat="1" ht="60">
      <c r="A10" s="2" t="s">
        <v>10</v>
      </c>
      <c r="B10" s="7" t="s">
        <v>11</v>
      </c>
      <c r="C10" s="2"/>
      <c r="D10" s="3" t="s">
        <v>108</v>
      </c>
    </row>
    <row r="11" spans="1:6">
      <c r="A11" s="6" t="s">
        <v>12</v>
      </c>
      <c r="B11" s="5" t="s">
        <v>112</v>
      </c>
      <c r="C11" s="6" t="s">
        <v>13</v>
      </c>
      <c r="D11" s="33">
        <v>61760</v>
      </c>
    </row>
    <row r="12" spans="1:6" ht="30">
      <c r="A12" s="6" t="s">
        <v>14</v>
      </c>
      <c r="B12" s="5" t="s">
        <v>113</v>
      </c>
      <c r="C12" s="6" t="s">
        <v>13</v>
      </c>
      <c r="D12" s="33">
        <f>D13+D14+D15+D18+D19+D20+D21+D22+D24+D26+D27</f>
        <v>65492.965000000004</v>
      </c>
      <c r="F12" s="35"/>
    </row>
    <row r="13" spans="1:6">
      <c r="A13" s="6"/>
      <c r="B13" s="5" t="s">
        <v>15</v>
      </c>
      <c r="C13" s="6" t="s">
        <v>13</v>
      </c>
      <c r="D13" s="33">
        <v>0</v>
      </c>
    </row>
    <row r="14" spans="1:6">
      <c r="A14" s="6"/>
      <c r="B14" s="5" t="s">
        <v>16</v>
      </c>
      <c r="C14" s="6" t="s">
        <v>13</v>
      </c>
      <c r="D14" s="33">
        <f>26965.52</f>
        <v>26965.52</v>
      </c>
    </row>
    <row r="15" spans="1:6">
      <c r="A15" s="6"/>
      <c r="B15" s="5" t="s">
        <v>17</v>
      </c>
      <c r="C15" s="6" t="s">
        <v>13</v>
      </c>
      <c r="D15" s="33">
        <f>5765.45</f>
        <v>5765.45</v>
      </c>
    </row>
    <row r="16" spans="1:6">
      <c r="A16" s="6"/>
      <c r="B16" s="5" t="s">
        <v>18</v>
      </c>
      <c r="C16" s="6" t="s">
        <v>118</v>
      </c>
      <c r="D16" s="34">
        <f>4.2</f>
        <v>4.2</v>
      </c>
    </row>
    <row r="17" spans="1:4">
      <c r="A17" s="6"/>
      <c r="B17" s="5" t="s">
        <v>19</v>
      </c>
      <c r="C17" s="6" t="s">
        <v>119</v>
      </c>
      <c r="D17" s="33">
        <v>1372.46</v>
      </c>
    </row>
    <row r="18" spans="1:4">
      <c r="A18" s="6"/>
      <c r="B18" s="5" t="s">
        <v>20</v>
      </c>
      <c r="C18" s="6" t="s">
        <v>13</v>
      </c>
      <c r="D18" s="33">
        <f>3559.14</f>
        <v>3559.14</v>
      </c>
    </row>
    <row r="19" spans="1:4">
      <c r="A19" s="6"/>
      <c r="B19" s="5" t="s">
        <v>21</v>
      </c>
      <c r="C19" s="6" t="s">
        <v>13</v>
      </c>
      <c r="D19" s="33">
        <f>18.1</f>
        <v>18.100000000000001</v>
      </c>
    </row>
    <row r="20" spans="1:4">
      <c r="A20" s="6"/>
      <c r="B20" s="5" t="s">
        <v>22</v>
      </c>
      <c r="C20" s="6" t="s">
        <v>13</v>
      </c>
      <c r="D20" s="33">
        <f>4296.862+1254.5</f>
        <v>5551.3620000000001</v>
      </c>
    </row>
    <row r="21" spans="1:4" ht="30">
      <c r="A21" s="6"/>
      <c r="B21" s="5" t="s">
        <v>23</v>
      </c>
      <c r="C21" s="6" t="s">
        <v>13</v>
      </c>
      <c r="D21" s="33">
        <v>2400</v>
      </c>
    </row>
    <row r="22" spans="1:4">
      <c r="A22" s="6"/>
      <c r="B22" s="5" t="s">
        <v>24</v>
      </c>
      <c r="C22" s="6" t="s">
        <v>13</v>
      </c>
      <c r="D22" s="33">
        <f>2334.16+D23</f>
        <v>12803.36</v>
      </c>
    </row>
    <row r="23" spans="1:4">
      <c r="A23" s="6"/>
      <c r="B23" s="5" t="s">
        <v>110</v>
      </c>
      <c r="C23" s="6" t="s">
        <v>13</v>
      </c>
      <c r="D23" s="33">
        <f>8156+2313.2</f>
        <v>10469.200000000001</v>
      </c>
    </row>
    <row r="24" spans="1:4">
      <c r="A24" s="6"/>
      <c r="B24" s="5" t="s">
        <v>109</v>
      </c>
      <c r="C24" s="6" t="s">
        <v>13</v>
      </c>
      <c r="D24" s="33">
        <f>2718.26-309+D25</f>
        <v>8275.4330000000009</v>
      </c>
    </row>
    <row r="25" spans="1:4">
      <c r="A25" s="6"/>
      <c r="B25" s="8" t="s">
        <v>27</v>
      </c>
      <c r="C25" s="6" t="s">
        <v>13</v>
      </c>
      <c r="D25" s="33">
        <f>4667.539-83.166+1281.8</f>
        <v>5866.1729999999998</v>
      </c>
    </row>
    <row r="26" spans="1:4">
      <c r="A26" s="6"/>
      <c r="B26" s="8" t="s">
        <v>111</v>
      </c>
      <c r="C26" s="6" t="s">
        <v>13</v>
      </c>
      <c r="D26" s="33">
        <v>154.6</v>
      </c>
    </row>
    <row r="27" spans="1:4" ht="45" hidden="1">
      <c r="A27" s="6"/>
      <c r="B27" s="8" t="s">
        <v>116</v>
      </c>
      <c r="C27" s="4"/>
      <c r="D27" s="33"/>
    </row>
    <row r="28" spans="1:4">
      <c r="A28" s="6" t="s">
        <v>30</v>
      </c>
      <c r="B28" s="8" t="s">
        <v>31</v>
      </c>
      <c r="C28" s="6" t="s">
        <v>13</v>
      </c>
      <c r="D28" s="33">
        <f>D11-D12</f>
        <v>-3732.9650000000038</v>
      </c>
    </row>
    <row r="29" spans="1:4">
      <c r="A29" s="6"/>
      <c r="B29" s="8" t="s">
        <v>115</v>
      </c>
      <c r="C29" s="6" t="s">
        <v>13</v>
      </c>
      <c r="D29" s="33">
        <v>309</v>
      </c>
    </row>
    <row r="30" spans="1:4">
      <c r="A30" s="6" t="s">
        <v>32</v>
      </c>
      <c r="B30" s="8" t="s">
        <v>33</v>
      </c>
      <c r="C30" s="6" t="s">
        <v>13</v>
      </c>
      <c r="D30" s="33">
        <f>D28-D29</f>
        <v>-4041.9650000000038</v>
      </c>
    </row>
    <row r="31" spans="1:4" ht="45">
      <c r="A31" s="6"/>
      <c r="B31" s="8" t="s">
        <v>34</v>
      </c>
      <c r="C31" s="6" t="s">
        <v>13</v>
      </c>
      <c r="D31" s="33">
        <v>0</v>
      </c>
    </row>
    <row r="32" spans="1:4">
      <c r="A32" s="6" t="s">
        <v>36</v>
      </c>
      <c r="B32" s="4" t="s">
        <v>37</v>
      </c>
      <c r="C32" s="6" t="s">
        <v>13</v>
      </c>
      <c r="D32" s="33">
        <v>0</v>
      </c>
    </row>
    <row r="33" spans="1:4">
      <c r="A33" s="6"/>
      <c r="B33" s="4" t="s">
        <v>35</v>
      </c>
      <c r="C33" s="6" t="s">
        <v>13</v>
      </c>
      <c r="D33" s="6">
        <v>0</v>
      </c>
    </row>
    <row r="34" spans="1:4" ht="30">
      <c r="A34" s="6" t="s">
        <v>38</v>
      </c>
      <c r="B34" s="5" t="s">
        <v>39</v>
      </c>
      <c r="C34" s="28" t="s">
        <v>114</v>
      </c>
      <c r="D34" s="29"/>
    </row>
    <row r="35" spans="1:4">
      <c r="A35" s="6" t="s">
        <v>40</v>
      </c>
      <c r="B35" s="5" t="s">
        <v>117</v>
      </c>
      <c r="C35" s="6" t="s">
        <v>51</v>
      </c>
      <c r="D35" s="6">
        <v>25.87</v>
      </c>
    </row>
    <row r="36" spans="1:4">
      <c r="A36" s="6" t="s">
        <v>42</v>
      </c>
      <c r="B36" s="5" t="s">
        <v>43</v>
      </c>
      <c r="C36" s="6" t="s">
        <v>51</v>
      </c>
      <c r="D36" s="6">
        <v>18.52</v>
      </c>
    </row>
    <row r="37" spans="1:4">
      <c r="A37" s="6" t="s">
        <v>44</v>
      </c>
      <c r="B37" s="5" t="s">
        <v>45</v>
      </c>
      <c r="C37" s="6" t="s">
        <v>52</v>
      </c>
      <c r="D37" s="6">
        <v>42.792000000000002</v>
      </c>
    </row>
    <row r="38" spans="1:4">
      <c r="A38" s="6" t="s">
        <v>46</v>
      </c>
      <c r="B38" s="5" t="s">
        <v>47</v>
      </c>
      <c r="C38" s="6" t="s">
        <v>52</v>
      </c>
      <c r="D38" s="6">
        <v>0</v>
      </c>
    </row>
    <row r="39" spans="1:4">
      <c r="A39" s="6" t="s">
        <v>48</v>
      </c>
      <c r="B39" s="5" t="s">
        <v>49</v>
      </c>
      <c r="C39" s="6" t="s">
        <v>52</v>
      </c>
      <c r="D39" s="6">
        <v>39.183999999999997</v>
      </c>
    </row>
    <row r="40" spans="1:4">
      <c r="A40" s="6"/>
      <c r="B40" s="8" t="s">
        <v>50</v>
      </c>
      <c r="C40" s="6" t="s">
        <v>52</v>
      </c>
      <c r="D40" s="6">
        <v>1.272</v>
      </c>
    </row>
    <row r="41" spans="1:4">
      <c r="A41" s="6"/>
      <c r="B41" s="8" t="s">
        <v>57</v>
      </c>
      <c r="C41" s="6" t="s">
        <v>52</v>
      </c>
      <c r="D41" s="6">
        <v>37.911999999999999</v>
      </c>
    </row>
    <row r="42" spans="1:4" ht="30">
      <c r="A42" s="6" t="s">
        <v>59</v>
      </c>
      <c r="B42" s="8" t="s">
        <v>60</v>
      </c>
      <c r="C42" s="11" t="s">
        <v>58</v>
      </c>
      <c r="D42" s="12">
        <v>0.08</v>
      </c>
    </row>
    <row r="43" spans="1:4" ht="30">
      <c r="A43" s="6" t="s">
        <v>61</v>
      </c>
      <c r="B43" s="8" t="s">
        <v>63</v>
      </c>
      <c r="C43" s="11" t="s">
        <v>62</v>
      </c>
      <c r="D43" s="6">
        <v>1.55</v>
      </c>
    </row>
    <row r="44" spans="1:4">
      <c r="A44" s="6" t="s">
        <v>64</v>
      </c>
      <c r="B44" s="4" t="s">
        <v>65</v>
      </c>
      <c r="C44" s="11" t="s">
        <v>62</v>
      </c>
      <c r="D44" s="6">
        <v>8.76</v>
      </c>
    </row>
    <row r="45" spans="1:4">
      <c r="A45" s="6" t="s">
        <v>66</v>
      </c>
      <c r="B45" s="4" t="s">
        <v>67</v>
      </c>
      <c r="C45" s="6" t="s">
        <v>69</v>
      </c>
      <c r="D45" s="6">
        <v>0</v>
      </c>
    </row>
    <row r="46" spans="1:4">
      <c r="A46" s="6" t="s">
        <v>68</v>
      </c>
      <c r="B46" s="4" t="s">
        <v>70</v>
      </c>
      <c r="C46" s="6" t="s">
        <v>69</v>
      </c>
      <c r="D46" s="6">
        <v>3</v>
      </c>
    </row>
    <row r="47" spans="1:4">
      <c r="A47" s="6" t="s">
        <v>71</v>
      </c>
      <c r="B47" s="4" t="s">
        <v>72</v>
      </c>
      <c r="C47" s="6" t="s">
        <v>69</v>
      </c>
      <c r="D47" s="6">
        <v>0</v>
      </c>
    </row>
    <row r="48" spans="1:4">
      <c r="A48" s="6" t="s">
        <v>73</v>
      </c>
      <c r="B48" s="4" t="s">
        <v>74</v>
      </c>
      <c r="C48" s="6" t="s">
        <v>75</v>
      </c>
      <c r="D48" s="6">
        <v>45</v>
      </c>
    </row>
    <row r="49" spans="1:4" ht="30">
      <c r="A49" s="6" t="s">
        <v>77</v>
      </c>
      <c r="B49" s="13" t="s">
        <v>78</v>
      </c>
      <c r="C49" s="6" t="s">
        <v>122</v>
      </c>
      <c r="D49" s="6">
        <v>159.1874</v>
      </c>
    </row>
    <row r="50" spans="1:4" ht="30">
      <c r="A50" s="6" t="s">
        <v>81</v>
      </c>
      <c r="B50" s="13" t="s">
        <v>79</v>
      </c>
      <c r="C50" s="6" t="s">
        <v>121</v>
      </c>
      <c r="D50" s="33">
        <f>D17/D39</f>
        <v>35.02603103307473</v>
      </c>
    </row>
    <row r="51" spans="1:4" ht="30">
      <c r="A51" s="6" t="s">
        <v>82</v>
      </c>
      <c r="B51" s="13" t="s">
        <v>80</v>
      </c>
      <c r="C51" s="6" t="s">
        <v>120</v>
      </c>
      <c r="D51" s="6">
        <v>3.34</v>
      </c>
    </row>
    <row r="52" spans="1:4" s="16" customFormat="1">
      <c r="A52" s="25" t="s">
        <v>12</v>
      </c>
      <c r="B52" s="14" t="s">
        <v>83</v>
      </c>
      <c r="C52" s="25"/>
      <c r="D52" s="25"/>
    </row>
    <row r="53" spans="1:4">
      <c r="A53" s="6"/>
      <c r="B53" s="17" t="s">
        <v>85</v>
      </c>
      <c r="C53" s="6" t="s">
        <v>13</v>
      </c>
      <c r="D53" s="21">
        <f>D14</f>
        <v>26965.52</v>
      </c>
    </row>
    <row r="54" spans="1:4">
      <c r="A54" s="6"/>
      <c r="B54" s="18" t="s">
        <v>84</v>
      </c>
      <c r="C54" s="6"/>
      <c r="D54" s="21"/>
    </row>
    <row r="55" spans="1:4">
      <c r="A55" s="6"/>
      <c r="B55" s="4" t="s">
        <v>89</v>
      </c>
      <c r="C55" s="6" t="s">
        <v>13</v>
      </c>
      <c r="D55" s="21">
        <v>24766.82</v>
      </c>
    </row>
    <row r="56" spans="1:4" ht="17.25">
      <c r="A56" s="6"/>
      <c r="B56" s="4" t="s">
        <v>86</v>
      </c>
      <c r="C56" s="6" t="s">
        <v>95</v>
      </c>
      <c r="D56" s="21">
        <f>D55/D57*1000</f>
        <v>4224.689546943232</v>
      </c>
    </row>
    <row r="57" spans="1:4" ht="17.25">
      <c r="A57" s="6"/>
      <c r="B57" s="4" t="s">
        <v>87</v>
      </c>
      <c r="C57" s="6" t="s">
        <v>94</v>
      </c>
      <c r="D57" s="21">
        <v>5862.4</v>
      </c>
    </row>
    <row r="58" spans="1:4">
      <c r="A58" s="6"/>
      <c r="B58" s="4" t="s">
        <v>88</v>
      </c>
      <c r="C58" s="6"/>
      <c r="D58" s="21" t="s">
        <v>123</v>
      </c>
    </row>
    <row r="59" spans="1:4">
      <c r="A59" s="6"/>
      <c r="B59" s="18" t="s">
        <v>90</v>
      </c>
      <c r="C59" s="6"/>
      <c r="D59" s="21"/>
    </row>
    <row r="60" spans="1:4">
      <c r="A60" s="6"/>
      <c r="B60" s="4" t="s">
        <v>91</v>
      </c>
      <c r="C60" s="6" t="s">
        <v>13</v>
      </c>
      <c r="D60" s="21">
        <v>2198.6999999999998</v>
      </c>
    </row>
    <row r="61" spans="1:4">
      <c r="A61" s="6"/>
      <c r="B61" s="4" t="s">
        <v>92</v>
      </c>
      <c r="C61" s="6" t="s">
        <v>96</v>
      </c>
      <c r="D61" s="21">
        <f>D60*1000/D62</f>
        <v>30251.788662630708</v>
      </c>
    </row>
    <row r="62" spans="1:4">
      <c r="A62" s="6"/>
      <c r="B62" s="4" t="s">
        <v>87</v>
      </c>
      <c r="C62" s="6" t="s">
        <v>97</v>
      </c>
      <c r="D62" s="21">
        <v>72.680000000000007</v>
      </c>
    </row>
    <row r="63" spans="1:4">
      <c r="A63" s="6"/>
      <c r="B63" s="4" t="s">
        <v>88</v>
      </c>
      <c r="C63" s="6"/>
      <c r="D63" s="21" t="s">
        <v>123</v>
      </c>
    </row>
    <row r="64" spans="1:4">
      <c r="A64" s="6"/>
      <c r="B64" s="19" t="s">
        <v>93</v>
      </c>
      <c r="C64" s="4"/>
      <c r="D64" s="21"/>
    </row>
    <row r="65" spans="1:4">
      <c r="A65" s="6"/>
      <c r="B65" s="20" t="s">
        <v>98</v>
      </c>
      <c r="C65" s="6" t="s">
        <v>13</v>
      </c>
      <c r="D65" s="21">
        <f>D15</f>
        <v>5765.45</v>
      </c>
    </row>
    <row r="66" spans="1:4">
      <c r="A66" s="6"/>
      <c r="B66" s="4" t="s">
        <v>88</v>
      </c>
      <c r="C66" s="6"/>
      <c r="D66" s="21" t="s">
        <v>123</v>
      </c>
    </row>
    <row r="67" spans="1:4" ht="30">
      <c r="A67" s="6"/>
      <c r="B67" s="8" t="s">
        <v>106</v>
      </c>
      <c r="C67" s="6" t="s">
        <v>99</v>
      </c>
      <c r="D67" s="21">
        <f>D65/D68</f>
        <v>4.2008145956894918</v>
      </c>
    </row>
    <row r="68" spans="1:4">
      <c r="A68" s="6"/>
      <c r="B68" s="20" t="s">
        <v>100</v>
      </c>
      <c r="C68" s="6" t="s">
        <v>101</v>
      </c>
      <c r="D68" s="21">
        <f>D17</f>
        <v>1372.46</v>
      </c>
    </row>
  </sheetData>
  <mergeCells count="12">
    <mergeCell ref="A6:B6"/>
    <mergeCell ref="C6:D6"/>
    <mergeCell ref="A7:B7"/>
    <mergeCell ref="C7:D7"/>
    <mergeCell ref="C34:D34"/>
    <mergeCell ref="A1:D1"/>
    <mergeCell ref="A3:B3"/>
    <mergeCell ref="C3:D3"/>
    <mergeCell ref="A4:B4"/>
    <mergeCell ref="C4:D4"/>
    <mergeCell ref="A5:B5"/>
    <mergeCell ref="C5:D5"/>
  </mergeCells>
  <hyperlinks>
    <hyperlink ref="C34" r:id="rId1"/>
  </hyperlinks>
  <pageMargins left="0.41" right="0.26" top="0.35" bottom="0.24" header="0.31496062992125984" footer="0.31496062992125984"/>
  <pageSetup paperSize="9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2012г.</vt:lpstr>
      <vt:lpstr>2013г.</vt:lpstr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2013-04-30T13:30:23Z</cp:lastPrinted>
  <dcterms:created xsi:type="dcterms:W3CDTF">2013-04-30T06:30:20Z</dcterms:created>
  <dcterms:modified xsi:type="dcterms:W3CDTF">2014-07-04T07:47:26Z</dcterms:modified>
</cp:coreProperties>
</file>